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BEDRIJFSDATA\DAXXA Nederland\Algemeen\Templates\Kilometerlijsten\2022\"/>
    </mc:Choice>
  </mc:AlternateContent>
  <xr:revisionPtr revIDLastSave="0" documentId="8_{94513EC8-DAC0-49F7-B003-8CC3665F248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ilometerlijst" sheetId="3" r:id="rId1"/>
    <sheet name="2" sheetId="5" state="veryHidden" r:id="rId2"/>
  </sheets>
  <functionGroups builtInGroupCount="19"/>
  <definedNames>
    <definedName name="_xlnm.Print_Area" localSheetId="0">Kilometerlijst!$A$1:$K$42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C5" i="3"/>
  <c r="B22" i="5" l="1"/>
  <c r="B23" i="5" s="1"/>
  <c r="I9" i="3" s="1"/>
  <c r="I20" i="3"/>
  <c r="H29" i="3"/>
  <c r="H15" i="3"/>
  <c r="H32" i="3"/>
  <c r="I25" i="3"/>
  <c r="H26" i="3"/>
  <c r="H22" i="3"/>
  <c r="H24" i="3"/>
  <c r="H35" i="3"/>
  <c r="I33" i="3"/>
  <c r="I16" i="3"/>
  <c r="I17" i="3"/>
  <c r="H17" i="3"/>
  <c r="H27" i="3"/>
  <c r="H25" i="3"/>
  <c r="H40" i="3"/>
  <c r="H28" i="3"/>
  <c r="H31" i="3"/>
  <c r="H16" i="3"/>
  <c r="I34" i="3"/>
  <c r="I40" i="3"/>
  <c r="H34" i="3"/>
  <c r="I30" i="3"/>
  <c r="I39" i="3"/>
  <c r="I15" i="3"/>
  <c r="H30" i="3"/>
  <c r="H19" i="3"/>
  <c r="I29" i="3"/>
  <c r="H41" i="3"/>
  <c r="I32" i="3"/>
  <c r="I28" i="3"/>
  <c r="H23" i="3"/>
  <c r="H21" i="3"/>
  <c r="H20" i="3"/>
  <c r="I35" i="3"/>
  <c r="I31" i="3"/>
  <c r="I27" i="3"/>
  <c r="I24" i="3"/>
  <c r="I22" i="3"/>
  <c r="I18" i="3"/>
  <c r="I26" i="3"/>
  <c r="H18" i="3"/>
  <c r="H39" i="3"/>
  <c r="I21" i="3"/>
  <c r="I23" i="3"/>
  <c r="I41" i="3"/>
  <c r="H33" i="3"/>
  <c r="I19" i="3"/>
  <c r="H37" i="3" l="1"/>
  <c r="I10" i="3" s="1"/>
  <c r="I11" i="3" l="1"/>
  <c r="I12" i="3" s="1"/>
</calcChain>
</file>

<file path=xl/sharedStrings.xml><?xml version="1.0" encoding="utf-8"?>
<sst xmlns="http://schemas.openxmlformats.org/spreadsheetml/2006/main" count="115" uniqueCount="68">
  <si>
    <t>Maandag</t>
  </si>
  <si>
    <t>Meerijder 1</t>
  </si>
  <si>
    <t>Meerijder 2</t>
  </si>
  <si>
    <t>Dinsdag</t>
  </si>
  <si>
    <t>Woensdag</t>
  </si>
  <si>
    <t>Donderdag</t>
  </si>
  <si>
    <t>Vrijdag</t>
  </si>
  <si>
    <t>Zaterdag</t>
  </si>
  <si>
    <t>Zondag</t>
  </si>
  <si>
    <t>Naam:</t>
  </si>
  <si>
    <t>Kenteken:</t>
  </si>
  <si>
    <t>Datum van:</t>
  </si>
  <si>
    <t>Datum tot:</t>
  </si>
  <si>
    <t>Voorbeeld:</t>
  </si>
  <si>
    <t>Totaal kilometers</t>
  </si>
  <si>
    <t>km totaal</t>
  </si>
  <si>
    <t>reistijd</t>
  </si>
  <si>
    <t>(naam meerijder 1)</t>
  </si>
  <si>
    <t>KM beginstand:</t>
  </si>
  <si>
    <t>Literprijs bon:</t>
  </si>
  <si>
    <t>KM eindstand</t>
  </si>
  <si>
    <t>(naam meerijder 2)</t>
  </si>
  <si>
    <t>Brandstof</t>
  </si>
  <si>
    <t>BTW</t>
  </si>
  <si>
    <t>Totaal</t>
  </si>
  <si>
    <t>Verbruik 1 op</t>
  </si>
  <si>
    <t>EUR</t>
  </si>
  <si>
    <t>Uw brandstofdeclaratie:</t>
  </si>
  <si>
    <t>Weeknummer:</t>
  </si>
  <si>
    <t>Indien bedrijfsauto Daxxa:</t>
  </si>
  <si>
    <r>
      <t>Voor een juiste werking eerst "</t>
    </r>
    <r>
      <rPr>
        <b/>
        <i/>
        <sz val="10"/>
        <color indexed="8"/>
        <rFont val="Arial"/>
        <family val="2"/>
      </rPr>
      <t>macro's inschakelen</t>
    </r>
    <r>
      <rPr>
        <i/>
        <sz val="10"/>
        <color indexed="8"/>
        <rFont val="Arial"/>
        <family val="2"/>
      </rPr>
      <t>". Gelieve deze kilometerlijst volledig ingevuld (zie voorbeeld onderaan) per email te verzenden naar Daxxa.      Verzenden via "</t>
    </r>
    <r>
      <rPr>
        <b/>
        <i/>
        <sz val="10"/>
        <color indexed="8"/>
        <rFont val="Arial"/>
        <family val="2"/>
      </rPr>
      <t>Bestand"</t>
    </r>
    <r>
      <rPr>
        <i/>
        <sz val="10"/>
        <color indexed="8"/>
        <rFont val="Arial"/>
        <family val="2"/>
      </rPr>
      <t xml:space="preserve"> dan "</t>
    </r>
    <r>
      <rPr>
        <b/>
        <i/>
        <sz val="10"/>
        <color indexed="8"/>
        <rFont val="Arial"/>
        <family val="2"/>
      </rPr>
      <t>Opslaan en verzenden</t>
    </r>
    <r>
      <rPr>
        <i/>
        <sz val="10"/>
        <color indexed="8"/>
        <rFont val="Arial"/>
        <family val="2"/>
      </rPr>
      <t>" tot slot "</t>
    </r>
    <r>
      <rPr>
        <b/>
        <i/>
        <sz val="10"/>
        <color indexed="8"/>
        <rFont val="Arial"/>
        <family val="2"/>
      </rPr>
      <t>Als bijlage verzenden</t>
    </r>
    <r>
      <rPr>
        <i/>
        <sz val="10"/>
        <color indexed="8"/>
        <rFont val="Arial"/>
        <family val="2"/>
      </rPr>
      <t>". Een eventuele omleiding dient apart via de mail te worden doorgegeven.</t>
    </r>
  </si>
  <si>
    <t>Enkel/retour</t>
  </si>
  <si>
    <t>Enkel</t>
  </si>
  <si>
    <t>Retour</t>
  </si>
  <si>
    <t>Naam meerijders</t>
  </si>
  <si>
    <t>Postcode</t>
  </si>
  <si>
    <t>Straat en huisnummer (start)</t>
  </si>
  <si>
    <t>Straat en huisnummer (werk)</t>
  </si>
  <si>
    <t>VR-458-D</t>
  </si>
  <si>
    <t>VR-457-D</t>
  </si>
  <si>
    <t>VR-456-D</t>
  </si>
  <si>
    <t>VP-987-G</t>
  </si>
  <si>
    <t>VP-986-G</t>
  </si>
  <si>
    <t>VP-985-G</t>
  </si>
  <si>
    <t>VP-984-G</t>
  </si>
  <si>
    <t>VP-930-N</t>
  </si>
  <si>
    <t>VP-929-N</t>
  </si>
  <si>
    <t>VP-928-N</t>
  </si>
  <si>
    <t>VP-927-N</t>
  </si>
  <si>
    <t>VP-926-N</t>
  </si>
  <si>
    <t>VP-785-J</t>
  </si>
  <si>
    <t>VP-784-J</t>
  </si>
  <si>
    <t>VP-783-J</t>
  </si>
  <si>
    <t>VP-350-B</t>
  </si>
  <si>
    <t>VP-349-B</t>
  </si>
  <si>
    <t>VP-348-B</t>
  </si>
  <si>
    <t>VP-040-L</t>
  </si>
  <si>
    <t>VP-039-L</t>
  </si>
  <si>
    <t>4461 ZN</t>
  </si>
  <si>
    <t>4416 AA</t>
  </si>
  <si>
    <t>4624 DJ</t>
  </si>
  <si>
    <t>4751 XC</t>
  </si>
  <si>
    <t>Argon 21</t>
  </si>
  <si>
    <t>km</t>
  </si>
  <si>
    <t>Klein Frankrijk 1</t>
  </si>
  <si>
    <t>Hoofdstraat 1</t>
  </si>
  <si>
    <t>Rooseveltlaan 1</t>
  </si>
  <si>
    <t xml:space="preserve">Personeelsnummer: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</si>
</sst>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 tint="0.34998626667073579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1" tint="0.34998626667073579"/>
      </top>
      <bottom style="thin">
        <color theme="0" tint="-0.24994659260841701"/>
      </bottom>
      <diagonal/>
    </border>
    <border>
      <left/>
      <right/>
      <top style="thin">
        <color theme="1" tint="0.34998626667073579"/>
      </top>
      <bottom style="thin">
        <color theme="0" tint="-0.24997711111789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249977111117893"/>
      </bottom>
      <diagonal/>
    </border>
    <border>
      <left/>
      <right style="thin">
        <color theme="1" tint="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24994659260841701"/>
      </bottom>
      <diagonal/>
    </border>
    <border>
      <left/>
      <right style="thin">
        <color theme="1" tint="0.34998626667073579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1" tint="0.34998626667073579"/>
      </right>
      <top/>
      <bottom style="thin">
        <color theme="0" tint="-0.249977111117893"/>
      </bottom>
      <diagonal/>
    </border>
    <border>
      <left/>
      <right style="thin">
        <color theme="1" tint="0.34998626667073579"/>
      </right>
      <top/>
      <bottom style="thin">
        <color theme="0" tint="-0.24994659260841701"/>
      </bottom>
      <diagonal/>
    </border>
    <border>
      <left/>
      <right style="thin">
        <color theme="1" tint="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34998626667073579"/>
      </right>
      <top style="thin">
        <color theme="0" tint="-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24994659260841701"/>
      </bottom>
      <diagonal/>
    </border>
    <border>
      <left style="thin">
        <color theme="1" tint="0.34998626667073579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1" tint="0.34998626667073579"/>
      </left>
      <right/>
      <top/>
      <bottom style="thin">
        <color theme="0" tint="-0.249977111117893"/>
      </bottom>
      <diagonal/>
    </border>
    <border>
      <left style="thin">
        <color theme="1" tint="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34998626667073579"/>
      </left>
      <right/>
      <top style="thin">
        <color theme="0" tint="-0.24994659260841701"/>
      </top>
      <bottom/>
      <diagonal/>
    </border>
    <border>
      <left/>
      <right style="thin">
        <color theme="1" tint="0.34998626667073579"/>
      </right>
      <top style="thin">
        <color theme="0" tint="-0.24994659260841701"/>
      </top>
      <bottom/>
      <diagonal/>
    </border>
    <border>
      <left style="thin">
        <color theme="1" tint="0.34998626667073579"/>
      </left>
      <right/>
      <top style="thin">
        <color theme="0" tint="-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0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2499465926084170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24994659260841701"/>
      </top>
      <bottom style="thin">
        <color theme="1" tint="0.34998626667073579"/>
      </bottom>
      <diagonal/>
    </border>
    <border>
      <left/>
      <right/>
      <top style="thin">
        <color theme="0" tint="-0.249977111117893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34998626667073579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4" fillId="0" borderId="0"/>
  </cellStyleXfs>
  <cellXfs count="124">
    <xf numFmtId="0" fontId="0" fillId="0" borderId="0" xfId="0"/>
    <xf numFmtId="14" fontId="7" fillId="0" borderId="0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2" fillId="2" borderId="1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4" xfId="0" applyFont="1" applyBorder="1" applyProtection="1">
      <protection hidden="1"/>
    </xf>
    <xf numFmtId="0" fontId="8" fillId="0" borderId="5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0" fontId="7" fillId="0" borderId="7" xfId="0" applyFont="1" applyBorder="1" applyAlignment="1" applyProtection="1">
      <protection hidden="1"/>
    </xf>
    <xf numFmtId="1" fontId="6" fillId="0" borderId="3" xfId="0" applyNumberFormat="1" applyFont="1" applyBorder="1" applyAlignment="1" applyProtection="1">
      <alignment horizontal="right" vertical="center" wrapText="1"/>
      <protection hidden="1"/>
    </xf>
    <xf numFmtId="1" fontId="6" fillId="0" borderId="12" xfId="0" applyNumberFormat="1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7" fillId="2" borderId="9" xfId="0" applyFont="1" applyFill="1" applyBorder="1" applyProtection="1"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left"/>
      <protection hidden="1"/>
    </xf>
    <xf numFmtId="2" fontId="6" fillId="0" borderId="2" xfId="0" applyNumberFormat="1" applyFont="1" applyBorder="1" applyAlignment="1" applyProtection="1">
      <alignment horizontal="right" vertical="center" wrapText="1"/>
      <protection hidden="1"/>
    </xf>
    <xf numFmtId="0" fontId="7" fillId="2" borderId="10" xfId="0" applyFont="1" applyFill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49" fontId="14" fillId="0" borderId="0" xfId="3" applyNumberFormat="1" applyProtection="1">
      <protection hidden="1"/>
    </xf>
    <xf numFmtId="0" fontId="14" fillId="0" borderId="0" xfId="3" applyProtection="1">
      <protection hidden="1"/>
    </xf>
    <xf numFmtId="49" fontId="1" fillId="0" borderId="0" xfId="2" applyNumberFormat="1" applyProtection="1">
      <protection hidden="1"/>
    </xf>
    <xf numFmtId="2" fontId="0" fillId="0" borderId="0" xfId="3" applyNumberFormat="1" applyFont="1" applyProtection="1">
      <protection hidden="1"/>
    </xf>
    <xf numFmtId="49" fontId="0" fillId="0" borderId="0" xfId="0" applyNumberFormat="1" applyProtection="1">
      <protection hidden="1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13" fillId="6" borderId="26" xfId="0" applyFont="1" applyFill="1" applyBorder="1" applyAlignment="1" applyProtection="1">
      <alignment vertical="center"/>
      <protection hidden="1"/>
    </xf>
    <xf numFmtId="0" fontId="7" fillId="5" borderId="29" xfId="0" applyFont="1" applyFill="1" applyBorder="1" applyAlignment="1" applyProtection="1">
      <alignment horizontal="left" vertical="center"/>
      <protection hidden="1"/>
    </xf>
    <xf numFmtId="0" fontId="5" fillId="2" borderId="30" xfId="0" applyFont="1" applyFill="1" applyBorder="1" applyAlignment="1" applyProtection="1">
      <alignment horizontal="left" vertical="center"/>
      <protection locked="0"/>
    </xf>
    <xf numFmtId="165" fontId="7" fillId="5" borderId="25" xfId="0" applyNumberFormat="1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vertical="center"/>
      <protection hidden="1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13" fillId="6" borderId="39" xfId="0" applyFont="1" applyFill="1" applyBorder="1" applyAlignment="1" applyProtection="1">
      <alignment vertical="center"/>
      <protection hidden="1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13" fillId="6" borderId="46" xfId="0" applyFont="1" applyFill="1" applyBorder="1" applyAlignment="1" applyProtection="1">
      <alignment vertical="center"/>
      <protection hidden="1"/>
    </xf>
    <xf numFmtId="14" fontId="13" fillId="6" borderId="47" xfId="0" applyNumberFormat="1" applyFont="1" applyFill="1" applyBorder="1" applyAlignment="1" applyProtection="1">
      <alignment horizontal="left" vertical="center"/>
      <protection hidden="1"/>
    </xf>
    <xf numFmtId="14" fontId="5" fillId="2" borderId="47" xfId="0" applyNumberFormat="1" applyFont="1" applyFill="1" applyBorder="1" applyAlignment="1" applyProtection="1">
      <alignment vertical="center"/>
      <protection locked="0"/>
    </xf>
    <xf numFmtId="0" fontId="13" fillId="6" borderId="49" xfId="0" applyFont="1" applyFill="1" applyBorder="1" applyAlignment="1" applyProtection="1">
      <alignment horizontal="left" vertical="center"/>
      <protection hidden="1"/>
    </xf>
    <xf numFmtId="14" fontId="5" fillId="2" borderId="50" xfId="0" applyNumberFormat="1" applyFont="1" applyFill="1" applyBorder="1" applyAlignment="1" applyProtection="1">
      <alignment vertical="center"/>
      <protection locked="0"/>
    </xf>
    <xf numFmtId="14" fontId="5" fillId="2" borderId="51" xfId="0" applyNumberFormat="1" applyFont="1" applyFill="1" applyBorder="1" applyAlignment="1" applyProtection="1">
      <alignment vertical="center"/>
      <protection locked="0"/>
    </xf>
    <xf numFmtId="14" fontId="13" fillId="6" borderId="46" xfId="0" applyNumberFormat="1" applyFont="1" applyFill="1" applyBorder="1" applyAlignment="1" applyProtection="1">
      <alignment horizontal="left" vertical="center"/>
      <protection hidden="1"/>
    </xf>
    <xf numFmtId="0" fontId="13" fillId="6" borderId="46" xfId="0" applyFont="1" applyFill="1" applyBorder="1" applyAlignment="1" applyProtection="1">
      <alignment horizontal="left" vertical="center"/>
      <protection hidden="1"/>
    </xf>
    <xf numFmtId="0" fontId="7" fillId="5" borderId="28" xfId="0" applyFont="1" applyFill="1" applyBorder="1" applyAlignment="1" applyProtection="1">
      <alignment horizontal="left" vertical="center"/>
      <protection hidden="1"/>
    </xf>
    <xf numFmtId="0" fontId="7" fillId="5" borderId="53" xfId="0" applyFont="1" applyFill="1" applyBorder="1" applyAlignment="1" applyProtection="1">
      <alignment horizontal="left" vertical="center"/>
      <protection hidden="1"/>
    </xf>
    <xf numFmtId="165" fontId="7" fillId="5" borderId="27" xfId="0" applyNumberFormat="1" applyFont="1" applyFill="1" applyBorder="1" applyAlignment="1" applyProtection="1">
      <alignment horizontal="center" vertical="center"/>
      <protection hidden="1"/>
    </xf>
    <xf numFmtId="165" fontId="7" fillId="5" borderId="52" xfId="0" applyNumberFormat="1" applyFont="1" applyFill="1" applyBorder="1" applyAlignment="1" applyProtection="1">
      <alignment horizontal="center" vertical="center"/>
      <protection hidden="1"/>
    </xf>
    <xf numFmtId="14" fontId="13" fillId="6" borderId="54" xfId="0" applyNumberFormat="1" applyFont="1" applyFill="1" applyBorder="1" applyAlignment="1" applyProtection="1">
      <alignment horizontal="left" vertical="center"/>
      <protection hidden="1"/>
    </xf>
    <xf numFmtId="0" fontId="5" fillId="2" borderId="22" xfId="0" applyNumberFormat="1" applyFont="1" applyFill="1" applyBorder="1" applyAlignment="1" applyProtection="1">
      <alignment horizontal="left" vertical="center"/>
      <protection locked="0"/>
    </xf>
    <xf numFmtId="0" fontId="5" fillId="2" borderId="24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23" xfId="0" applyNumberFormat="1" applyFont="1" applyFill="1" applyBorder="1" applyAlignment="1" applyProtection="1">
      <alignment horizontal="left" vertical="center"/>
      <protection locked="0"/>
    </xf>
    <xf numFmtId="0" fontId="5" fillId="2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Protection="1">
      <protection hidden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4" xfId="0" quotePrefix="1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14" fontId="5" fillId="2" borderId="48" xfId="0" applyNumberFormat="1" applyFont="1" applyFill="1" applyBorder="1" applyAlignment="1" applyProtection="1">
      <alignment vertical="center"/>
    </xf>
    <xf numFmtId="14" fontId="5" fillId="2" borderId="51" xfId="0" applyNumberFormat="1" applyFont="1" applyFill="1" applyBorder="1" applyAlignment="1" applyProtection="1">
      <alignment vertical="center"/>
    </xf>
    <xf numFmtId="164" fontId="7" fillId="5" borderId="25" xfId="0" applyNumberFormat="1" applyFont="1" applyFill="1" applyBorder="1" applyAlignment="1" applyProtection="1">
      <alignment horizontal="center" vertical="center"/>
      <protection hidden="1"/>
    </xf>
    <xf numFmtId="164" fontId="7" fillId="5" borderId="27" xfId="0" applyNumberFormat="1" applyFont="1" applyFill="1" applyBorder="1" applyAlignment="1" applyProtection="1">
      <alignment horizontal="center" vertical="center"/>
      <protection hidden="1"/>
    </xf>
    <xf numFmtId="164" fontId="7" fillId="5" borderId="52" xfId="0" applyNumberFormat="1" applyFont="1" applyFill="1" applyBorder="1" applyAlignment="1" applyProtection="1">
      <alignment horizontal="center" vertical="center"/>
      <protection hidden="1"/>
    </xf>
    <xf numFmtId="0" fontId="13" fillId="6" borderId="27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65" fontId="7" fillId="5" borderId="58" xfId="0" applyNumberFormat="1" applyFont="1" applyFill="1" applyBorder="1" applyAlignment="1" applyProtection="1">
      <alignment horizontal="center" vertical="center"/>
      <protection hidden="1"/>
    </xf>
    <xf numFmtId="164" fontId="7" fillId="5" borderId="5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3" fillId="6" borderId="27" xfId="0" applyFont="1" applyFill="1" applyBorder="1" applyAlignment="1" applyProtection="1">
      <alignment horizontal="center" vertical="center"/>
      <protection hidden="1"/>
    </xf>
    <xf numFmtId="0" fontId="13" fillId="6" borderId="28" xfId="0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right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49" fontId="5" fillId="4" borderId="20" xfId="0" applyNumberFormat="1" applyFont="1" applyFill="1" applyBorder="1" applyAlignment="1" applyProtection="1">
      <alignment horizontal="left"/>
      <protection locked="0"/>
    </xf>
    <xf numFmtId="49" fontId="5" fillId="4" borderId="21" xfId="0" applyNumberFormat="1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3" borderId="56" xfId="0" applyFont="1" applyFill="1" applyBorder="1" applyAlignment="1" applyProtection="1">
      <alignment horizontal="left"/>
      <protection locked="0"/>
    </xf>
    <xf numFmtId="0" fontId="5" fillId="3" borderId="57" xfId="0" applyFont="1" applyFill="1" applyBorder="1" applyAlignment="1" applyProtection="1">
      <alignment horizontal="left"/>
      <protection locked="0"/>
    </xf>
    <xf numFmtId="1" fontId="9" fillId="3" borderId="56" xfId="0" applyNumberFormat="1" applyFont="1" applyFill="1" applyBorder="1" applyAlignment="1" applyProtection="1">
      <alignment horizontal="left"/>
      <protection locked="0"/>
    </xf>
    <xf numFmtId="1" fontId="9" fillId="3" borderId="57" xfId="0" applyNumberFormat="1" applyFont="1" applyFill="1" applyBorder="1" applyAlignment="1" applyProtection="1">
      <alignment horizontal="left"/>
      <protection locked="0"/>
    </xf>
    <xf numFmtId="14" fontId="11" fillId="0" borderId="8" xfId="0" applyNumberFormat="1" applyFont="1" applyBorder="1" applyAlignment="1" applyProtection="1">
      <alignment horizontal="left"/>
      <protection hidden="1"/>
    </xf>
    <xf numFmtId="14" fontId="11" fillId="0" borderId="13" xfId="0" applyNumberFormat="1" applyFont="1" applyBorder="1" applyAlignment="1" applyProtection="1">
      <alignment horizontal="left"/>
      <protection hidden="1"/>
    </xf>
    <xf numFmtId="14" fontId="11" fillId="0" borderId="11" xfId="0" applyNumberFormat="1" applyFont="1" applyBorder="1" applyAlignment="1" applyProtection="1">
      <alignment horizontal="left"/>
      <protection hidden="1"/>
    </xf>
    <xf numFmtId="14" fontId="11" fillId="0" borderId="55" xfId="0" applyNumberFormat="1" applyFont="1" applyBorder="1" applyAlignment="1" applyProtection="1">
      <alignment horizontal="left"/>
      <protection hidden="1"/>
    </xf>
    <xf numFmtId="0" fontId="5" fillId="3" borderId="56" xfId="0" applyFont="1" applyFill="1" applyBorder="1" applyAlignment="1" applyProtection="1">
      <alignment horizontal="center"/>
      <protection locked="0"/>
    </xf>
    <xf numFmtId="0" fontId="5" fillId="3" borderId="57" xfId="0" applyFont="1" applyFill="1" applyBorder="1" applyAlignment="1" applyProtection="1">
      <alignment horizontal="center"/>
      <protection locked="0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B1:S49"/>
  <sheetViews>
    <sheetView showGridLines="0" tabSelected="1" view="pageBreakPreview" zoomScaleNormal="120" zoomScaleSheetLayoutView="100" workbookViewId="0">
      <selection activeCell="F30" sqref="F29:F30"/>
    </sheetView>
  </sheetViews>
  <sheetFormatPr defaultRowHeight="12.75" x14ac:dyDescent="0.2"/>
  <cols>
    <col min="1" max="1" width="7.28515625" style="9" customWidth="1"/>
    <col min="2" max="2" width="20.28515625" style="11" bestFit="1" customWidth="1"/>
    <col min="3" max="3" width="31" style="9" customWidth="1"/>
    <col min="4" max="4" width="9.28515625" style="9" bestFit="1" customWidth="1"/>
    <col min="5" max="5" width="31" style="9" customWidth="1"/>
    <col min="6" max="6" width="9.28515625" style="9" bestFit="1" customWidth="1"/>
    <col min="7" max="7" width="11.85546875" style="9" customWidth="1"/>
    <col min="8" max="8" width="11.42578125" style="11" bestFit="1" customWidth="1"/>
    <col min="9" max="9" width="17.42578125" style="11" customWidth="1"/>
    <col min="10" max="10" width="4.28515625" style="11" customWidth="1"/>
    <col min="11" max="11" width="7.85546875" style="9" bestFit="1" customWidth="1"/>
    <col min="12" max="12" width="18.85546875" style="9" customWidth="1"/>
    <col min="13" max="13" width="9.140625" style="9" customWidth="1"/>
    <col min="14" max="14" width="10.7109375" style="9" bestFit="1" customWidth="1"/>
    <col min="15" max="16384" width="9.140625" style="9"/>
  </cols>
  <sheetData>
    <row r="1" spans="2:19" x14ac:dyDescent="0.2">
      <c r="C1" s="95"/>
      <c r="D1" s="95"/>
    </row>
    <row r="2" spans="2:19" ht="15" customHeight="1" x14ac:dyDescent="0.2">
      <c r="B2" s="12" t="s">
        <v>9</v>
      </c>
      <c r="C2" s="114"/>
      <c r="D2" s="115"/>
      <c r="E2" s="100" t="s">
        <v>30</v>
      </c>
      <c r="F2" s="101"/>
      <c r="G2" s="101"/>
      <c r="H2" s="101"/>
      <c r="I2" s="101"/>
      <c r="J2" s="102"/>
      <c r="S2" s="78">
        <v>3</v>
      </c>
    </row>
    <row r="3" spans="2:19" ht="15" customHeight="1" x14ac:dyDescent="0.2">
      <c r="B3" s="13" t="s">
        <v>67</v>
      </c>
      <c r="C3" s="122"/>
      <c r="D3" s="123"/>
      <c r="E3" s="103"/>
      <c r="F3" s="104"/>
      <c r="G3" s="104"/>
      <c r="H3" s="104"/>
      <c r="I3" s="104"/>
      <c r="J3" s="105"/>
      <c r="S3" s="78"/>
    </row>
    <row r="4" spans="2:19" x14ac:dyDescent="0.2">
      <c r="B4" s="13" t="s">
        <v>28</v>
      </c>
      <c r="C4" s="116"/>
      <c r="D4" s="117"/>
      <c r="E4" s="103"/>
      <c r="F4" s="104"/>
      <c r="G4" s="104"/>
      <c r="H4" s="104"/>
      <c r="I4" s="104"/>
      <c r="J4" s="105"/>
      <c r="S4" s="78">
        <v>2</v>
      </c>
    </row>
    <row r="5" spans="2:19" x14ac:dyDescent="0.2">
      <c r="B5" s="14" t="s">
        <v>11</v>
      </c>
      <c r="C5" s="118">
        <f>DATE(2022,1,1)-WEEKDAY(DATE(2022,1,1))-IF(WEEKDAY(DATE(2022,1,1))&lt;6,5,-2)+$C$4*7</f>
        <v>44557</v>
      </c>
      <c r="D5" s="119"/>
      <c r="E5" s="103"/>
      <c r="F5" s="104"/>
      <c r="G5" s="104"/>
      <c r="H5" s="104"/>
      <c r="I5" s="104"/>
      <c r="J5" s="105"/>
    </row>
    <row r="6" spans="2:19" x14ac:dyDescent="0.2">
      <c r="B6" s="15" t="s">
        <v>12</v>
      </c>
      <c r="C6" s="120">
        <f>DATE(2022,1,1)-WEEKDAY(DATE(2022,1,1))-IF(WEEKDAY(DATE(2022,1,1))&lt;6,5,-2)+$C$4*7+6</f>
        <v>44563</v>
      </c>
      <c r="D6" s="121"/>
      <c r="E6" s="103"/>
      <c r="F6" s="104"/>
      <c r="G6" s="104"/>
      <c r="H6" s="104"/>
      <c r="I6" s="104"/>
      <c r="J6" s="105"/>
    </row>
    <row r="7" spans="2:19" x14ac:dyDescent="0.2">
      <c r="B7" s="9"/>
      <c r="C7" s="16"/>
      <c r="D7" s="16"/>
      <c r="E7" s="17"/>
      <c r="F7" s="17"/>
      <c r="G7" s="17"/>
      <c r="H7" s="17"/>
      <c r="I7" s="17"/>
      <c r="J7" s="17"/>
    </row>
    <row r="8" spans="2:19" x14ac:dyDescent="0.2">
      <c r="C8" s="18" t="s">
        <v>29</v>
      </c>
      <c r="D8" s="18"/>
      <c r="E8" s="19"/>
      <c r="F8" s="19"/>
      <c r="H8" s="20" t="s">
        <v>27</v>
      </c>
      <c r="I8" s="92"/>
      <c r="J8" s="92"/>
    </row>
    <row r="9" spans="2:19" x14ac:dyDescent="0.2">
      <c r="B9" s="21" t="s">
        <v>10</v>
      </c>
      <c r="C9" s="106"/>
      <c r="D9" s="107"/>
      <c r="H9" s="22" t="s">
        <v>25</v>
      </c>
      <c r="I9" s="23">
        <f>IF('2'!B23&lt;&gt;TRUE,17,15)</f>
        <v>17</v>
      </c>
      <c r="J9" s="24"/>
    </row>
    <row r="10" spans="2:19" x14ac:dyDescent="0.2">
      <c r="B10" s="21" t="s">
        <v>19</v>
      </c>
      <c r="C10" s="108"/>
      <c r="D10" s="109"/>
      <c r="E10" s="19"/>
      <c r="F10" s="19"/>
      <c r="H10" s="25" t="s">
        <v>22</v>
      </c>
      <c r="I10" s="26">
        <f>ROUND($H$37/I9*$C$10/121*100,2)</f>
        <v>0</v>
      </c>
      <c r="J10" s="27" t="s">
        <v>26</v>
      </c>
    </row>
    <row r="11" spans="2:19" x14ac:dyDescent="0.2">
      <c r="B11" s="21" t="s">
        <v>18</v>
      </c>
      <c r="C11" s="110"/>
      <c r="D11" s="111"/>
      <c r="E11" s="19"/>
      <c r="F11" s="19"/>
      <c r="H11" s="28" t="s">
        <v>23</v>
      </c>
      <c r="I11" s="26">
        <f>ROUND($H$37/I9*$C$10/121*21,2)</f>
        <v>0</v>
      </c>
      <c r="J11" s="27" t="s">
        <v>26</v>
      </c>
    </row>
    <row r="12" spans="2:19" x14ac:dyDescent="0.2">
      <c r="B12" s="21" t="s">
        <v>20</v>
      </c>
      <c r="C12" s="112"/>
      <c r="D12" s="113"/>
      <c r="E12" s="19"/>
      <c r="F12" s="19"/>
      <c r="H12" s="29" t="s">
        <v>24</v>
      </c>
      <c r="I12" s="30">
        <f>ROUND(SUM(I10:I11),2)</f>
        <v>0</v>
      </c>
      <c r="J12" s="31" t="s">
        <v>26</v>
      </c>
    </row>
    <row r="13" spans="2:19" x14ac:dyDescent="0.2">
      <c r="C13" s="32"/>
      <c r="D13" s="32"/>
      <c r="E13" s="19"/>
      <c r="F13" s="19"/>
      <c r="G13" s="19"/>
      <c r="H13" s="92"/>
      <c r="I13" s="92"/>
      <c r="J13" s="92"/>
    </row>
    <row r="14" spans="2:19" s="11" customFormat="1" x14ac:dyDescent="0.2">
      <c r="B14" s="60" t="s">
        <v>34</v>
      </c>
      <c r="C14" s="43" t="s">
        <v>36</v>
      </c>
      <c r="D14" s="43" t="s">
        <v>35</v>
      </c>
      <c r="E14" s="53" t="s">
        <v>37</v>
      </c>
      <c r="F14" s="47" t="s">
        <v>35</v>
      </c>
      <c r="G14" s="47" t="s">
        <v>31</v>
      </c>
      <c r="H14" s="91" t="s">
        <v>16</v>
      </c>
      <c r="I14" s="96" t="s">
        <v>15</v>
      </c>
      <c r="J14" s="97"/>
    </row>
    <row r="15" spans="2:19" ht="12.75" customHeight="1" x14ac:dyDescent="0.2">
      <c r="B15" s="61" t="s">
        <v>0</v>
      </c>
      <c r="C15" s="42"/>
      <c r="D15" s="73"/>
      <c r="E15" s="54"/>
      <c r="F15" s="48"/>
      <c r="G15" s="48"/>
      <c r="H15" s="46">
        <f>IF(G15="enkel",G_reistijd(D15,C15,F15,E15),G_reistijd(D15,C15,F15,E15)*2)</f>
        <v>0</v>
      </c>
      <c r="I15" s="88">
        <f>IF($G15="enkel",G_afstand(D15,C15,F15,E15,0,1)/1000,G_afstand(D15,C15,F15,E15,0,1)*2/1000)</f>
        <v>0</v>
      </c>
      <c r="J15" s="44" t="s">
        <v>63</v>
      </c>
      <c r="M15" s="78"/>
    </row>
    <row r="16" spans="2:19" ht="12.75" customHeight="1" x14ac:dyDescent="0.2">
      <c r="B16" s="62" t="s">
        <v>17</v>
      </c>
      <c r="C16" s="42"/>
      <c r="D16" s="73"/>
      <c r="E16" s="54"/>
      <c r="F16" s="48"/>
      <c r="G16" s="49"/>
      <c r="H16" s="46">
        <f>IF(G16="enkel",G_reistijd(D16,C16,F16,E16),G_reistijd(D16,C16,F16,E16)*2)</f>
        <v>0</v>
      </c>
      <c r="I16" s="88">
        <f>IF($G16="enkel",G_afstand(D16,C16,F16,E16,0,1)/1000,G_afstand(D16,C16,F16,E16,0,1)*2/1000)</f>
        <v>0</v>
      </c>
      <c r="J16" s="44" t="s">
        <v>63</v>
      </c>
      <c r="M16" s="78"/>
    </row>
    <row r="17" spans="2:13" ht="12.75" customHeight="1" x14ac:dyDescent="0.2">
      <c r="B17" s="64" t="s">
        <v>21</v>
      </c>
      <c r="C17" s="40"/>
      <c r="D17" s="74"/>
      <c r="E17" s="55"/>
      <c r="F17" s="49"/>
      <c r="G17" s="49"/>
      <c r="H17" s="46">
        <f>IF(G17="enkel",G_reistijd(D17,C17,F17,E17),G_reistijd(D17,C17,F17,E17)*2)</f>
        <v>0</v>
      </c>
      <c r="I17" s="88">
        <f>IF($G17="enkel",G_afstand(D17,C17,F17,E17,0,1)/1000,G_afstand(D17,C17,F17,E17,0,1)*2/1000)</f>
        <v>0</v>
      </c>
      <c r="J17" s="44" t="s">
        <v>63</v>
      </c>
      <c r="M17" s="78"/>
    </row>
    <row r="18" spans="2:13" ht="12.75" customHeight="1" x14ac:dyDescent="0.2">
      <c r="B18" s="66" t="s">
        <v>3</v>
      </c>
      <c r="C18" s="42"/>
      <c r="D18" s="73"/>
      <c r="E18" s="54"/>
      <c r="F18" s="48"/>
      <c r="G18" s="48"/>
      <c r="H18" s="46">
        <f>IF(G18="enkel",G_reistijd(D18,C18,F18,E18),G_reistijd(D18,C18,F18,E18)*2)</f>
        <v>0</v>
      </c>
      <c r="I18" s="88">
        <f>IF($G18="enkel",G_afstand(D18,C18,F18,E18,0,1)/1000,G_afstand(D18,C18,F18,E18,0,1)*2/1000)</f>
        <v>0</v>
      </c>
      <c r="J18" s="44" t="s">
        <v>63</v>
      </c>
      <c r="M18" s="78"/>
    </row>
    <row r="19" spans="2:13" ht="12.75" customHeight="1" x14ac:dyDescent="0.2">
      <c r="B19" s="62" t="s">
        <v>17</v>
      </c>
      <c r="C19" s="54"/>
      <c r="D19" s="76"/>
      <c r="E19" s="54"/>
      <c r="F19" s="48"/>
      <c r="G19" s="51"/>
      <c r="H19" s="46">
        <f>IF(G19="enkel",G_reistijd(D19,C19,F19,E19),G_reistijd(D19,C19,F19,E19)*2)</f>
        <v>0</v>
      </c>
      <c r="I19" s="88">
        <f>IF($G19="enkel",G_afstand(D19,C19,F19,E19,0,1)/1000,G_afstand(D19,C19,F19,E19,0,1)*2/1000)</f>
        <v>0</v>
      </c>
      <c r="J19" s="44" t="s">
        <v>63</v>
      </c>
      <c r="M19" s="78"/>
    </row>
    <row r="20" spans="2:13" ht="12.75" customHeight="1" x14ac:dyDescent="0.2">
      <c r="B20" s="64" t="s">
        <v>21</v>
      </c>
      <c r="C20" s="54"/>
      <c r="D20" s="48"/>
      <c r="E20" s="54"/>
      <c r="F20" s="51"/>
      <c r="G20" s="51"/>
      <c r="H20" s="46">
        <f>IF(G20="enkel",G_reistijd(D20,C20,F20,E20),G_reistijd(D20,C20,F20,E20)*2)</f>
        <v>0</v>
      </c>
      <c r="I20" s="88">
        <f>IF($G20="enkel",G_afstand(D20,C20,F20,E20,0,1)/1000,G_afstand(D20,C20,F20,E20,0,1)*2/1000)</f>
        <v>0</v>
      </c>
      <c r="J20" s="44" t="s">
        <v>63</v>
      </c>
      <c r="M20" s="78"/>
    </row>
    <row r="21" spans="2:13" ht="12.75" customHeight="1" x14ac:dyDescent="0.2">
      <c r="B21" s="66" t="s">
        <v>4</v>
      </c>
      <c r="C21" s="42"/>
      <c r="D21" s="73"/>
      <c r="E21" s="54"/>
      <c r="F21" s="48"/>
      <c r="G21" s="48"/>
      <c r="H21" s="46">
        <f>IF(G21="enkel",G_reistijd(D21,C21,F21,E21),G_reistijd(D21,C21,F21,E21)*2)</f>
        <v>0</v>
      </c>
      <c r="I21" s="88">
        <f>IF($G21="enkel",G_afstand(D21,C21,F21,E21,0,1)/1000,G_afstand(D21,C21,F21,E21,0,1)*2/1000)</f>
        <v>0</v>
      </c>
      <c r="J21" s="44" t="s">
        <v>63</v>
      </c>
      <c r="M21" s="78"/>
    </row>
    <row r="22" spans="2:13" ht="12.75" customHeight="1" x14ac:dyDescent="0.2">
      <c r="B22" s="62" t="s">
        <v>17</v>
      </c>
      <c r="C22" s="41"/>
      <c r="D22" s="76"/>
      <c r="E22" s="56"/>
      <c r="F22" s="51"/>
      <c r="G22" s="51"/>
      <c r="H22" s="46">
        <f>IF(G22="enkel",G_reistijd(D22,C22,F22,E22),G_reistijd(D22,C22,F22,E22)*2)</f>
        <v>0</v>
      </c>
      <c r="I22" s="88">
        <f>IF($G22="enkel",G_afstand(D22,C22,F22,E22,0,1)/1000,G_afstand(D22,C22,F22,E22,0,1)*2/1000)</f>
        <v>0</v>
      </c>
      <c r="J22" s="44" t="s">
        <v>63</v>
      </c>
      <c r="M22" s="78"/>
    </row>
    <row r="23" spans="2:13" ht="12.75" customHeight="1" x14ac:dyDescent="0.2">
      <c r="B23" s="64" t="s">
        <v>21</v>
      </c>
      <c r="C23" s="41"/>
      <c r="D23" s="76"/>
      <c r="E23" s="56"/>
      <c r="F23" s="51"/>
      <c r="G23" s="51"/>
      <c r="H23" s="46">
        <f>IF(G23="enkel",G_reistijd(D23,C23,F23,E23),G_reistijd(D23,C23,F23,E23)*2)</f>
        <v>0</v>
      </c>
      <c r="I23" s="88">
        <f>IF($G23="enkel",G_afstand(D23,C23,F23,E23,0,1)/1000,G_afstand(D23,C23,F23,E23,0,1)*2/1000)</f>
        <v>0</v>
      </c>
      <c r="J23" s="44" t="s">
        <v>63</v>
      </c>
      <c r="M23" s="78"/>
    </row>
    <row r="24" spans="2:13" ht="12.75" customHeight="1" x14ac:dyDescent="0.2">
      <c r="B24" s="67" t="s">
        <v>5</v>
      </c>
      <c r="C24" s="42"/>
      <c r="D24" s="73"/>
      <c r="E24" s="54"/>
      <c r="F24" s="48"/>
      <c r="G24" s="48"/>
      <c r="H24" s="46">
        <f>IF(G24="enkel",G_reistijd(D24,C24,F24,E24),G_reistijd(D24,C24,F24,E24)*2)</f>
        <v>0</v>
      </c>
      <c r="I24" s="88">
        <f>IF($G24="enkel",G_afstand(D24,C24,F24,E24,0,1)/1000,G_afstand(D24,C24,F24,E24,0,1)*2/1000)</f>
        <v>0</v>
      </c>
      <c r="J24" s="44" t="s">
        <v>63</v>
      </c>
      <c r="M24" s="78"/>
    </row>
    <row r="25" spans="2:13" ht="12.75" customHeight="1" x14ac:dyDescent="0.2">
      <c r="B25" s="62" t="s">
        <v>17</v>
      </c>
      <c r="C25" s="42"/>
      <c r="D25" s="73"/>
      <c r="E25" s="54"/>
      <c r="F25" s="48"/>
      <c r="G25" s="49"/>
      <c r="H25" s="46">
        <f>IF(G25="enkel",G_reistijd(D25,C25,F25,E25),G_reistijd(D25,C25,F25,E25)*2)</f>
        <v>0</v>
      </c>
      <c r="I25" s="88">
        <f>IF($G25="enkel",G_afstand(D25,C25,F25,E25,0,1)/1000,G_afstand(D25,C25,F25,E25,0,1)*2/1000)</f>
        <v>0</v>
      </c>
      <c r="J25" s="44" t="s">
        <v>63</v>
      </c>
      <c r="M25" s="78"/>
    </row>
    <row r="26" spans="2:13" ht="12.75" customHeight="1" x14ac:dyDescent="0.2">
      <c r="B26" s="64" t="s">
        <v>21</v>
      </c>
      <c r="C26" s="40"/>
      <c r="D26" s="74"/>
      <c r="E26" s="55"/>
      <c r="F26" s="49"/>
      <c r="G26" s="49"/>
      <c r="H26" s="46">
        <f>IF(G26="enkel",G_reistijd(D26,C26,F26,E26),G_reistijd(D26,C26,F26,E26)*2)</f>
        <v>0</v>
      </c>
      <c r="I26" s="88">
        <f>IF($G26="enkel",G_afstand(D26,C26,F26,E26,0,1)/1000,G_afstand(D26,C26,F26,E26,0,1)*2/1000)</f>
        <v>0</v>
      </c>
      <c r="J26" s="44" t="s">
        <v>63</v>
      </c>
      <c r="M26" s="78"/>
    </row>
    <row r="27" spans="2:13" ht="12.75" customHeight="1" x14ac:dyDescent="0.2">
      <c r="B27" s="66" t="s">
        <v>6</v>
      </c>
      <c r="C27" s="42"/>
      <c r="D27" s="73"/>
      <c r="E27" s="54"/>
      <c r="F27" s="48"/>
      <c r="G27" s="48"/>
      <c r="H27" s="46">
        <f>IF(G27="enkel",G_reistijd(D27,C27,F27,E27),G_reistijd(D27,C27,F27,E27)*2)</f>
        <v>0</v>
      </c>
      <c r="I27" s="88">
        <f>IF($G27="enkel",G_afstand(D27,C27,F27,E27,0,1)/1000,G_afstand(D27,C27,F27,E27,0,1)*2/1000)</f>
        <v>0</v>
      </c>
      <c r="J27" s="44" t="s">
        <v>63</v>
      </c>
      <c r="M27" s="78"/>
    </row>
    <row r="28" spans="2:13" ht="12.75" customHeight="1" x14ac:dyDescent="0.2">
      <c r="B28" s="62" t="s">
        <v>17</v>
      </c>
      <c r="C28" s="41"/>
      <c r="D28" s="76"/>
      <c r="E28" s="56"/>
      <c r="F28" s="51"/>
      <c r="G28" s="51"/>
      <c r="H28" s="46">
        <f>IF(G28="enkel",G_reistijd(D28,C28,F28,E28),G_reistijd(D28,C28,F28,E28)*2)</f>
        <v>0</v>
      </c>
      <c r="I28" s="88">
        <f>IF($G28="enkel",G_afstand(D28,C28,F28,E28,0,1)/1000,G_afstand(D28,C28,F28,E28,0,1)*2/1000)</f>
        <v>0</v>
      </c>
      <c r="J28" s="44" t="s">
        <v>63</v>
      </c>
      <c r="M28" s="78"/>
    </row>
    <row r="29" spans="2:13" ht="12.75" customHeight="1" x14ac:dyDescent="0.2">
      <c r="B29" s="64" t="s">
        <v>21</v>
      </c>
      <c r="C29" s="41"/>
      <c r="D29" s="76"/>
      <c r="E29" s="56"/>
      <c r="F29" s="51"/>
      <c r="G29" s="51"/>
      <c r="H29" s="46">
        <f>IF(G29="enkel",G_reistijd(D29,C29,F29,E29),G_reistijd(D29,C29,F29,E29)*2)</f>
        <v>0</v>
      </c>
      <c r="I29" s="88">
        <f>IF($G29="enkel",G_afstand(D29,C29,F29,E29,0,1)/1000,G_afstand(D29,C29,F29,E29,0,1)*2/1000)</f>
        <v>0</v>
      </c>
      <c r="J29" s="44" t="s">
        <v>63</v>
      </c>
      <c r="M29" s="78"/>
    </row>
    <row r="30" spans="2:13" ht="12.75" customHeight="1" x14ac:dyDescent="0.2">
      <c r="B30" s="66" t="s">
        <v>7</v>
      </c>
      <c r="C30" s="42"/>
      <c r="D30" s="75"/>
      <c r="E30" s="54"/>
      <c r="F30" s="51"/>
      <c r="G30" s="50"/>
      <c r="H30" s="46">
        <f>IF(G30="enkel",G_reistijd(D30,C30,F30,E30),G_reistijd(D30,C30,F30,E30)*2)</f>
        <v>0</v>
      </c>
      <c r="I30" s="88">
        <f>IF($G30="enkel",G_afstand(D30,C30,F30,E30,0,1)/1000,G_afstand(D30,C30,F30,E30,0,1)*2/1000)</f>
        <v>0</v>
      </c>
      <c r="J30" s="44" t="s">
        <v>63</v>
      </c>
      <c r="M30" s="78"/>
    </row>
    <row r="31" spans="2:13" ht="12.75" customHeight="1" x14ac:dyDescent="0.2">
      <c r="B31" s="62" t="s">
        <v>17</v>
      </c>
      <c r="C31" s="41"/>
      <c r="D31" s="76"/>
      <c r="E31" s="56"/>
      <c r="F31" s="51"/>
      <c r="G31" s="51"/>
      <c r="H31" s="46">
        <f>IF(G31="enkel",G_reistijd(D31,C31,F31,E31),G_reistijd(D31,C31,F31,E31)*2)</f>
        <v>0</v>
      </c>
      <c r="I31" s="88">
        <f>IF($G31="enkel",G_afstand(D31,C31,F31,E31,0,1)/1000,G_afstand(D31,C31,F31,E31,0,1)*2/1000)</f>
        <v>0</v>
      </c>
      <c r="J31" s="44" t="s">
        <v>63</v>
      </c>
      <c r="M31" s="78"/>
    </row>
    <row r="32" spans="2:13" ht="12.75" customHeight="1" x14ac:dyDescent="0.2">
      <c r="B32" s="65" t="s">
        <v>21</v>
      </c>
      <c r="C32" s="41"/>
      <c r="D32" s="76"/>
      <c r="E32" s="57"/>
      <c r="F32" s="58"/>
      <c r="G32" s="51"/>
      <c r="H32" s="46">
        <f>IF(G32="enkel",G_reistijd(D32,C32,F32,E32),G_reistijd(D32,C32,F32,E32)*2)</f>
        <v>0</v>
      </c>
      <c r="I32" s="88">
        <f>IF($G32="enkel",G_afstand(D32,C32,F32,E32,0,1)/1000,G_afstand(D32,C32,F32,E32,0,1)*2/1000)</f>
        <v>0</v>
      </c>
      <c r="J32" s="44" t="s">
        <v>63</v>
      </c>
      <c r="M32" s="78"/>
    </row>
    <row r="33" spans="2:13" ht="12.75" customHeight="1" x14ac:dyDescent="0.2">
      <c r="B33" s="63" t="s">
        <v>8</v>
      </c>
      <c r="C33" s="41"/>
      <c r="D33" s="76"/>
      <c r="E33" s="56"/>
      <c r="F33" s="51"/>
      <c r="G33" s="51"/>
      <c r="H33" s="46">
        <f>IF(G33="enkel",G_reistijd(D33,C33,F33,E33),G_reistijd(D33,C33,F33,E33)*2)</f>
        <v>0</v>
      </c>
      <c r="I33" s="88">
        <f>IF($G33="enkel",G_afstand(D33,C33,F33,E33,0,1)/1000,G_afstand(D33,C33,F33,E33,0,1)*2/1000)</f>
        <v>0</v>
      </c>
      <c r="J33" s="44" t="s">
        <v>63</v>
      </c>
      <c r="M33" s="78"/>
    </row>
    <row r="34" spans="2:13" ht="12.75" customHeight="1" x14ac:dyDescent="0.2">
      <c r="B34" s="62" t="s">
        <v>17</v>
      </c>
      <c r="C34" s="41"/>
      <c r="D34" s="76"/>
      <c r="E34" s="56"/>
      <c r="F34" s="51"/>
      <c r="G34" s="51"/>
      <c r="H34" s="46">
        <f>IF(G34="enkel",G_reistijd(D34,C34,F34,E34),G_reistijd(D34,C34,F34,E34)*2)</f>
        <v>0</v>
      </c>
      <c r="I34" s="88">
        <f>IF($G34="enkel",G_afstand(D34,C34,F34,E34,0,1)/1000,G_afstand(D34,C34,F34,E34,0,1)*2/1000)</f>
        <v>0</v>
      </c>
      <c r="J34" s="44" t="s">
        <v>63</v>
      </c>
      <c r="M34" s="78"/>
    </row>
    <row r="35" spans="2:13" ht="12.75" customHeight="1" x14ac:dyDescent="0.2">
      <c r="B35" s="65" t="s">
        <v>21</v>
      </c>
      <c r="C35" s="45"/>
      <c r="D35" s="77"/>
      <c r="E35" s="59"/>
      <c r="F35" s="52"/>
      <c r="G35" s="52"/>
      <c r="H35" s="93">
        <f>IF(G35="enkel",G_reistijd(D35,C35,F35,E35),G_reistijd(D35,C35,F35,E35)*2)</f>
        <v>0</v>
      </c>
      <c r="I35" s="94">
        <f>IF($G35="enkel",G_afstand(D35,C35,F35,E35,0,1)/1000,G_afstand(D35,C35,F35,E35,0,1)*2/1000)</f>
        <v>0</v>
      </c>
      <c r="J35" s="69" t="s">
        <v>63</v>
      </c>
      <c r="M35" s="78"/>
    </row>
    <row r="36" spans="2:13" x14ac:dyDescent="0.2">
      <c r="B36" s="1"/>
      <c r="C36" s="2"/>
      <c r="D36" s="2"/>
      <c r="E36" s="2"/>
      <c r="F36" s="2"/>
      <c r="G36" s="2"/>
      <c r="H36" s="3"/>
      <c r="I36" s="4"/>
      <c r="J36" s="5"/>
    </row>
    <row r="37" spans="2:13" ht="13.5" thickBot="1" x14ac:dyDescent="0.25">
      <c r="B37" s="1"/>
      <c r="C37" s="2"/>
      <c r="D37" s="2"/>
      <c r="E37" s="6" t="s">
        <v>14</v>
      </c>
      <c r="F37" s="6"/>
      <c r="G37" s="6"/>
      <c r="H37" s="98">
        <f>ROUND(SUM(I15:I35),1)</f>
        <v>0</v>
      </c>
      <c r="I37" s="99"/>
      <c r="J37" s="7" t="s">
        <v>63</v>
      </c>
    </row>
    <row r="38" spans="2:13" ht="13.5" thickTop="1" x14ac:dyDescent="0.2">
      <c r="B38" s="8" t="s">
        <v>13</v>
      </c>
      <c r="H38" s="10"/>
    </row>
    <row r="39" spans="2:13" s="33" customFormat="1" x14ac:dyDescent="0.2">
      <c r="B39" s="72" t="s">
        <v>0</v>
      </c>
      <c r="C39" s="79" t="s">
        <v>64</v>
      </c>
      <c r="D39" s="80" t="s">
        <v>58</v>
      </c>
      <c r="E39" s="79" t="s">
        <v>65</v>
      </c>
      <c r="F39" s="80" t="s">
        <v>59</v>
      </c>
      <c r="G39" s="80" t="s">
        <v>33</v>
      </c>
      <c r="H39" s="70">
        <f>IF(G39="enkel",G_reistijd(D39,C39,F39,E39),G_reistijd(D39,C39,F39,E39)*2)</f>
        <v>1.6666666666666666E-2</v>
      </c>
      <c r="I39" s="89">
        <f>IF($G39="enkel",G_afstand(D39,C39,F39,E39,0,0),G_afstand(D39,C39,F39,E39,0,0)*2)</f>
        <v>32.200000000000003</v>
      </c>
      <c r="J39" s="68" t="s">
        <v>63</v>
      </c>
    </row>
    <row r="40" spans="2:13" s="33" customFormat="1" x14ac:dyDescent="0.2">
      <c r="B40" s="86" t="s">
        <v>1</v>
      </c>
      <c r="C40" s="81" t="s">
        <v>65</v>
      </c>
      <c r="D40" s="82" t="s">
        <v>59</v>
      </c>
      <c r="E40" s="83" t="s">
        <v>66</v>
      </c>
      <c r="F40" s="82" t="s">
        <v>60</v>
      </c>
      <c r="G40" s="82" t="s">
        <v>33</v>
      </c>
      <c r="H40" s="46">
        <f>IF(G40="enkel",G_reistijd(D40,C40,F40,E40),G_reistijd(D40,C40,F40,E40)*2)</f>
        <v>2.7777777777777776E-2</v>
      </c>
      <c r="I40" s="88">
        <f>IF($G40="enkel",G_afstand(D40,C40,F40,E40,0,0),G_afstand(D40,C40,F40,E40,0,0)*2)</f>
        <v>56</v>
      </c>
      <c r="J40" s="44" t="s">
        <v>63</v>
      </c>
    </row>
    <row r="41" spans="2:13" s="33" customFormat="1" x14ac:dyDescent="0.2">
      <c r="B41" s="87" t="s">
        <v>2</v>
      </c>
      <c r="C41" s="84" t="s">
        <v>66</v>
      </c>
      <c r="D41" s="85" t="s">
        <v>60</v>
      </c>
      <c r="E41" s="84" t="s">
        <v>62</v>
      </c>
      <c r="F41" s="85" t="s">
        <v>61</v>
      </c>
      <c r="G41" s="85" t="s">
        <v>33</v>
      </c>
      <c r="H41" s="71">
        <f>IF(G41="enkel",G_reistijd(D41,C41,F41,E41),G_reistijd(D41,C41,F41,E41)*2)</f>
        <v>2.0833333333333332E-2</v>
      </c>
      <c r="I41" s="90">
        <f>IF($G41="enkel",G_afstand(D41,C41,F41,E41,0,0),G_afstand(D41,C41,F41,E41,0,0)*2)</f>
        <v>36</v>
      </c>
      <c r="J41" s="69" t="s">
        <v>63</v>
      </c>
    </row>
    <row r="44" spans="2:13" ht="15" x14ac:dyDescent="0.25">
      <c r="B44" s="34"/>
      <c r="C44" s="34"/>
      <c r="D44" s="34"/>
      <c r="E44" s="34"/>
      <c r="F44" s="34"/>
    </row>
    <row r="45" spans="2:13" ht="15" x14ac:dyDescent="0.25">
      <c r="B45" s="34"/>
      <c r="C45" s="34"/>
      <c r="D45" s="34"/>
      <c r="E45" s="34"/>
      <c r="F45" s="34"/>
    </row>
    <row r="46" spans="2:13" ht="15" x14ac:dyDescent="0.25">
      <c r="B46" s="34"/>
      <c r="C46" s="34"/>
      <c r="D46" s="34"/>
      <c r="E46" s="34"/>
      <c r="F46" s="34"/>
    </row>
    <row r="47" spans="2:13" ht="15" x14ac:dyDescent="0.25">
      <c r="B47" s="34"/>
      <c r="C47" s="34"/>
      <c r="D47" s="34"/>
      <c r="E47" s="34"/>
      <c r="F47" s="34"/>
    </row>
    <row r="48" spans="2:13" ht="15" x14ac:dyDescent="0.25">
      <c r="B48" s="34"/>
      <c r="C48" s="34"/>
      <c r="D48" s="34"/>
      <c r="E48" s="34"/>
      <c r="F48" s="34"/>
    </row>
    <row r="49" spans="2:6" ht="15" x14ac:dyDescent="0.25">
      <c r="B49" s="34"/>
      <c r="C49" s="34"/>
      <c r="D49" s="34"/>
      <c r="E49" s="34"/>
      <c r="F49" s="34"/>
    </row>
  </sheetData>
  <sheetProtection sheet="1" selectLockedCells="1"/>
  <mergeCells count="12">
    <mergeCell ref="I14:J14"/>
    <mergeCell ref="H37:I37"/>
    <mergeCell ref="E2:J6"/>
    <mergeCell ref="C9:D9"/>
    <mergeCell ref="C10:D10"/>
    <mergeCell ref="C11:D11"/>
    <mergeCell ref="C12:D12"/>
    <mergeCell ref="C2:D2"/>
    <mergeCell ref="C4:D4"/>
    <mergeCell ref="C5:D5"/>
    <mergeCell ref="C6:D6"/>
    <mergeCell ref="C3:D3"/>
  </mergeCells>
  <conditionalFormatting sqref="H37:I37">
    <cfRule type="cellIs" dxfId="0" priority="1" operator="equal">
      <formula>0</formula>
    </cfRule>
  </conditionalFormatting>
  <pageMargins left="0.25" right="0.25" top="0.75" bottom="0.75" header="0.3" footer="0.3"/>
  <pageSetup paperSize="9" scale="88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'2'!$D$1:$D$2</xm:f>
          </x14:formula1>
          <xm:sqref>G15:G35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D23"/>
  <sheetViews>
    <sheetView topLeftCell="E1" workbookViewId="0">
      <selection activeCell="I26" sqref="I26"/>
    </sheetView>
  </sheetViews>
  <sheetFormatPr defaultRowHeight="15" x14ac:dyDescent="0.25"/>
  <cols>
    <col min="1" max="2" width="0" style="34" hidden="1" customWidth="1"/>
    <col min="3" max="3" width="9.42578125" style="34" hidden="1" customWidth="1"/>
    <col min="4" max="4" width="10.5703125" style="34" hidden="1" customWidth="1"/>
    <col min="5" max="16384" width="9.140625" style="34"/>
  </cols>
  <sheetData>
    <row r="1" spans="1:4" x14ac:dyDescent="0.25">
      <c r="A1" s="35" t="s">
        <v>57</v>
      </c>
      <c r="B1" s="36">
        <v>17</v>
      </c>
      <c r="D1" s="34" t="s">
        <v>32</v>
      </c>
    </row>
    <row r="2" spans="1:4" x14ac:dyDescent="0.25">
      <c r="A2" s="35" t="s">
        <v>56</v>
      </c>
      <c r="B2" s="36">
        <v>17</v>
      </c>
      <c r="D2" s="34" t="s">
        <v>33</v>
      </c>
    </row>
    <row r="3" spans="1:4" x14ac:dyDescent="0.25">
      <c r="A3" s="35" t="s">
        <v>55</v>
      </c>
      <c r="B3" s="36">
        <v>17</v>
      </c>
    </row>
    <row r="4" spans="1:4" x14ac:dyDescent="0.25">
      <c r="A4" s="35" t="s">
        <v>54</v>
      </c>
      <c r="B4" s="36">
        <v>17</v>
      </c>
    </row>
    <row r="5" spans="1:4" x14ac:dyDescent="0.25">
      <c r="A5" s="35" t="s">
        <v>53</v>
      </c>
      <c r="B5" s="36">
        <v>17</v>
      </c>
    </row>
    <row r="6" spans="1:4" x14ac:dyDescent="0.25">
      <c r="A6" s="35" t="s">
        <v>52</v>
      </c>
      <c r="B6" s="36">
        <v>17</v>
      </c>
    </row>
    <row r="7" spans="1:4" x14ac:dyDescent="0.25">
      <c r="A7" s="35" t="s">
        <v>51</v>
      </c>
      <c r="B7" s="36">
        <v>17</v>
      </c>
    </row>
    <row r="8" spans="1:4" x14ac:dyDescent="0.25">
      <c r="A8" s="35" t="s">
        <v>50</v>
      </c>
      <c r="B8" s="36">
        <v>17</v>
      </c>
    </row>
    <row r="9" spans="1:4" x14ac:dyDescent="0.25">
      <c r="A9" s="35" t="s">
        <v>49</v>
      </c>
      <c r="B9" s="36">
        <v>17</v>
      </c>
    </row>
    <row r="10" spans="1:4" x14ac:dyDescent="0.25">
      <c r="A10" s="35" t="s">
        <v>48</v>
      </c>
      <c r="B10" s="36">
        <v>17</v>
      </c>
    </row>
    <row r="11" spans="1:4" x14ac:dyDescent="0.25">
      <c r="A11" s="35" t="s">
        <v>47</v>
      </c>
      <c r="B11" s="36">
        <v>17</v>
      </c>
    </row>
    <row r="12" spans="1:4" x14ac:dyDescent="0.25">
      <c r="A12" s="35" t="s">
        <v>46</v>
      </c>
      <c r="B12" s="36">
        <v>17</v>
      </c>
    </row>
    <row r="13" spans="1:4" x14ac:dyDescent="0.25">
      <c r="A13" s="35" t="s">
        <v>45</v>
      </c>
      <c r="B13" s="36">
        <v>17</v>
      </c>
    </row>
    <row r="14" spans="1:4" x14ac:dyDescent="0.25">
      <c r="A14" s="35" t="s">
        <v>44</v>
      </c>
      <c r="B14" s="36">
        <v>17</v>
      </c>
    </row>
    <row r="15" spans="1:4" x14ac:dyDescent="0.25">
      <c r="A15" s="35" t="s">
        <v>43</v>
      </c>
      <c r="B15" s="36">
        <v>17</v>
      </c>
    </row>
    <row r="16" spans="1:4" x14ac:dyDescent="0.25">
      <c r="A16" s="35" t="s">
        <v>42</v>
      </c>
      <c r="B16" s="36">
        <v>17</v>
      </c>
    </row>
    <row r="17" spans="1:4" x14ac:dyDescent="0.25">
      <c r="A17" s="35" t="s">
        <v>41</v>
      </c>
      <c r="B17" s="36">
        <v>17</v>
      </c>
    </row>
    <row r="18" spans="1:4" x14ac:dyDescent="0.25">
      <c r="A18" s="35" t="s">
        <v>40</v>
      </c>
      <c r="B18" s="36">
        <v>17</v>
      </c>
    </row>
    <row r="19" spans="1:4" x14ac:dyDescent="0.25">
      <c r="A19" s="35" t="s">
        <v>39</v>
      </c>
      <c r="B19" s="36">
        <v>17</v>
      </c>
    </row>
    <row r="20" spans="1:4" x14ac:dyDescent="0.25">
      <c r="A20" s="35" t="s">
        <v>38</v>
      </c>
      <c r="B20" s="36">
        <v>17</v>
      </c>
    </row>
    <row r="22" spans="1:4" x14ac:dyDescent="0.25">
      <c r="B22" s="37">
        <f>Kilometerlijst!C9</f>
        <v>0</v>
      </c>
      <c r="C22" s="38"/>
      <c r="D22" s="39"/>
    </row>
    <row r="23" spans="1:4" x14ac:dyDescent="0.25">
      <c r="B23" s="36" t="b">
        <f>OR(B22=A1,B22=A2,B22=A3,B22=A4,B22=A5,B22=A6,B22=A7,B22=A8,B22=A9,B22=A10,B22=A11,B22=A12,B22=A13,B22=A14,B22=A15,B22=A16,B22=A17,B22=A18,B22=A19,B22=A20)</f>
        <v>0</v>
      </c>
    </row>
  </sheetData>
  <sheetProtection password="D8F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Kilometerlijst</vt:lpstr>
      <vt:lpstr>Kilometerlijst!Afdrukbereik</vt:lpstr>
    </vt:vector>
  </TitlesOfParts>
  <Manager>patrick@daxxa.nl</Manager>
  <Company>De Stiho Groep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Niek Dam</dc:creator>
  <cp:lastModifiedBy>Saïd Id-Azzi - DAXXA</cp:lastModifiedBy>
  <cp:lastPrinted>2021-04-21T14:47:07Z</cp:lastPrinted>
  <dcterms:created xsi:type="dcterms:W3CDTF">2015-03-02T14:13:04Z</dcterms:created>
  <dcterms:modified xsi:type="dcterms:W3CDTF">2022-02-07T08:37:53Z</dcterms:modified>
</cp:coreProperties>
</file>